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6370" windowHeight="9960"/>
  </bookViews>
  <sheets>
    <sheet name="результаты по уровню оценок" sheetId="3" r:id="rId1"/>
    <sheet name="Оценка МКУ &quot;УСТиМП&quot; 2021" sheetId="1" r:id="rId2"/>
    <sheet name="Рейтинг МКУ &quot;УСТиМП&quot; 2021" sheetId="2" r:id="rId3"/>
  </sheets>
  <calcPr calcId="125725"/>
</workbook>
</file>

<file path=xl/calcChain.xml><?xml version="1.0" encoding="utf-8"?>
<calcChain xmlns="http://schemas.openxmlformats.org/spreadsheetml/2006/main">
  <c r="C15" i="3"/>
  <c r="C16"/>
  <c r="C17"/>
  <c r="C18"/>
  <c r="C19"/>
  <c r="C20"/>
  <c r="C11"/>
  <c r="C12"/>
  <c r="C13"/>
  <c r="C14"/>
  <c r="C10"/>
  <c r="C9"/>
  <c r="C8"/>
  <c r="C7"/>
  <c r="C6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G5" i="2"/>
  <c r="F5"/>
  <c r="E7"/>
  <c r="F7" l="1"/>
  <c r="G7"/>
  <c r="F6"/>
  <c r="F54" i="1"/>
  <c r="D54"/>
  <c r="G53"/>
  <c r="G48"/>
  <c r="G45"/>
  <c r="G42"/>
  <c r="G19"/>
  <c r="G13"/>
  <c r="G15"/>
  <c r="G14"/>
  <c r="G6" l="1"/>
  <c r="G7"/>
  <c r="G9"/>
  <c r="G8" s="1"/>
  <c r="G10"/>
  <c r="G17"/>
  <c r="G16" s="1"/>
  <c r="G18"/>
  <c r="G20"/>
  <c r="G21"/>
  <c r="G22"/>
  <c r="G23"/>
  <c r="G24"/>
  <c r="G25"/>
  <c r="G26"/>
  <c r="G27"/>
  <c r="G28"/>
  <c r="G29"/>
  <c r="G32"/>
  <c r="G33"/>
  <c r="G35"/>
  <c r="G37"/>
  <c r="G39"/>
  <c r="G41"/>
  <c r="G43"/>
  <c r="G44"/>
  <c r="G46"/>
  <c r="G47"/>
  <c r="G49"/>
  <c r="G50"/>
  <c r="G52"/>
  <c r="G51" s="1"/>
  <c r="H51"/>
  <c r="C51"/>
  <c r="E51"/>
  <c r="C42"/>
  <c r="E45"/>
  <c r="H48"/>
  <c r="H45"/>
  <c r="H42"/>
  <c r="E42"/>
  <c r="H40"/>
  <c r="H38"/>
  <c r="E38"/>
  <c r="C38"/>
  <c r="H36"/>
  <c r="H34"/>
  <c r="H32"/>
  <c r="E32"/>
  <c r="C32"/>
  <c r="H19"/>
  <c r="C20"/>
  <c r="H16"/>
  <c r="E16"/>
  <c r="C16"/>
  <c r="E11"/>
  <c r="C11"/>
  <c r="H13"/>
  <c r="H11"/>
  <c r="H8"/>
  <c r="H54" s="1"/>
  <c r="H5"/>
  <c r="G5" l="1"/>
  <c r="C25" l="1"/>
  <c r="E25"/>
  <c r="C19" l="1"/>
  <c r="E13"/>
  <c r="C13"/>
  <c r="E8"/>
  <c r="C8"/>
  <c r="E5" i="2"/>
  <c r="E48" i="1" l="1"/>
  <c r="E20" l="1"/>
  <c r="C48" l="1"/>
  <c r="E5" l="1"/>
  <c r="C5"/>
  <c r="E6" i="2" l="1"/>
  <c r="G6" l="1"/>
</calcChain>
</file>

<file path=xl/sharedStrings.xml><?xml version="1.0" encoding="utf-8"?>
<sst xmlns="http://schemas.openxmlformats.org/spreadsheetml/2006/main" count="226" uniqueCount="103">
  <si>
    <t>Показатель</t>
  </si>
  <si>
    <t>Количество баллов</t>
  </si>
  <si>
    <t>х</t>
  </si>
  <si>
    <t>№ п/п</t>
  </si>
  <si>
    <t>Наименование показателя</t>
  </si>
  <si>
    <t>ИТОГО</t>
  </si>
  <si>
    <t xml:space="preserve">     электроэнергия</t>
  </si>
  <si>
    <t xml:space="preserve">     теплоэнергия</t>
  </si>
  <si>
    <t xml:space="preserve">     водоснабжение</t>
  </si>
  <si>
    <t xml:space="preserve">    водоотведение</t>
  </si>
  <si>
    <t>n - количество источников энергии</t>
  </si>
  <si>
    <t>i - вид источника энергии (тепловая энергия, электрическая энергия, вода)</t>
  </si>
  <si>
    <t>Наименование образовательного учреждения</t>
  </si>
  <si>
    <t>Место в рейтинге</t>
  </si>
  <si>
    <t xml:space="preserve">N 
п/п
</t>
  </si>
  <si>
    <t xml:space="preserve">Уровень качества деятельности (Q)
Максимальный уровень качества = 1
</t>
  </si>
  <si>
    <t xml:space="preserve">Рейтинговая 
оценка (R)
Максимальная рейтинговая оценка = 5
</t>
  </si>
  <si>
    <t>*</t>
  </si>
  <si>
    <t>Р1 Уровень исполнения расходов учреждения за счет средств районного бюджета (без учета средств, имеющих целевое назначение) Р1 = Ркис/ Ркпр х 100%</t>
  </si>
  <si>
    <t>Ркис – кассовые расходы учреждения за счет средств районного бюджета (без учета средств, имеющих целевое назначение) в отчетном периоде, тыс. руб.</t>
  </si>
  <si>
    <t>Ркпр – плановые расходы учреждения за счет средств районного бюджета (без учета средств, имеющих целевое назначение) за отчетный период,тыс. руб.</t>
  </si>
  <si>
    <t>Р6 Повышение энергетической эффективности Р6 = (сумм Э1 i / Э0 i )/n х100%</t>
  </si>
  <si>
    <t>Э1 - объем услуг (раздельно по каждому источнику энергии), потребленных учреждением, в отчетном году, тыс. руб.</t>
  </si>
  <si>
    <t>Дтн - объем просроченной дебиторской задолженности учреждения по расчетам с дебиторами по состоянию на первое число месяца, следующего за отчетным финансовым годом , тыс. руб.</t>
  </si>
  <si>
    <t>Ктп - объем просроченной кредиторской задолженности учреждения по расчетам с кредиторами по состоянию на 1-е число месяца, следующего за отчетным финансовым годом, тыс. руб.</t>
  </si>
  <si>
    <t>ОЦЕНКА КАЧЕСТВА ФИНАНСОВОГО МЕНЕДЖМЕНТА МУНИЦИПАЛЬНЫХ
ОБРАЗОВАТЕЛЬНЫХ УЧРЕЖДЕНИЙ, ПОДВЕДОМСТВЕННЫХ МУНИЦИПАЛЬНОМУ КАЗЕННОМУ УЧРЕЖДЕНИЮ «УПРАВЛЕНИЕ ОБРАЗОВАНИЯ  ШАРЫПОВСКОГО МУНИЦИПАЛЬНОГО ОКРУГА» за 2021 год</t>
  </si>
  <si>
    <t>Рзак - сумма закупок товаров, работ и услуг для обеспечения муниципальных нужд произведенных конкурентным способом в отчетном финансовом году, тыс. руб.</t>
  </si>
  <si>
    <t>Рпл - совокупный годовой объем закупок на отчетный финансовый год, тыс. руб.</t>
  </si>
  <si>
    <t>Э0 - объем услуг (раздельно по каждому источнику энергии), потребленных учреждением в году, предшествующему отчетному, тыс. руб.</t>
  </si>
  <si>
    <t>Максимальный балл (по числу показателей, применимых для данного учреждения)</t>
  </si>
  <si>
    <t xml:space="preserve">Суммарная оценка качества
финансового менеджмента (КФМ), баллов
</t>
  </si>
  <si>
    <t xml:space="preserve">Р2 Доля кассовых расходов (без учета межбюджетных трансфертов, имеющих целевое назначение), произведенных подведомственными учреждениями в 4 квартале отчетного финансового года Р2 = Ркис (4кв.) / Ркис(год.) х 100% </t>
  </si>
  <si>
    <t>Ркис(год) - кассовые расходы (без учета межбюджетных трансфертов, имеющих целевое назначение) произведенные подведомственными учреждениями за  отчетный финансовый  год;</t>
  </si>
  <si>
    <t>Ркис(4кв.) - кассовые расходы (без учета межбюджетных трансфертов, имеющих целевое назначение) произведенные подведомственными  учреждениями в 4 квартале отчетного финансового года</t>
  </si>
  <si>
    <t xml:space="preserve">Р3 Качество планирования расходов:
Количество изменений, внесенных в планы финансово-хозяйственной деятельности  по обращениям подведомственных учреждений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
</t>
  </si>
  <si>
    <t xml:space="preserve">количество обращений об изменении планы финансово-хозяйственной деятельности  (без учета изменений связанных с уточнением бюджета округа, перераспределением нераспределенных расходов, уточнением расходов за счет безвозмездных поступлений в ходе) исполнения бюджета в отчетном финансовом году </t>
  </si>
  <si>
    <t>Р4 Уровень исполнения расходов подведомственных учреждений  за счет средств краевого бюджета Р4 = Ркис/ Ркпр х 100%,</t>
  </si>
  <si>
    <t>Ркис – кассовые расходы подведомственных учреждений  за счет средств краевого бюджета в отчетном году,</t>
  </si>
  <si>
    <t>Ркпр – плановые расходы подведомственных учреждений  за счет средств краевого бюджета за отчетный год</t>
  </si>
  <si>
    <t xml:space="preserve">Р5 Качество кассового планирования расходов бюджета округа подведомственными учреждениями Р5 = Ку/Оу х100%, </t>
  </si>
  <si>
    <t>Ку – количество уведомлений подведомственного учреждения об измениении кассового плана по расходам (за исключением резервных средств);</t>
  </si>
  <si>
    <t>Оу-общее количество уведомлений  об изменении кассового плана по расходам всех подведомственных учреждений за отчетный финансовый год (за исключением резервных средств)</t>
  </si>
  <si>
    <t>Р7 Изменение дебиторской задолженности подведомственного учреждения в отчетном периоде по сравнению с началом финансового года</t>
  </si>
  <si>
    <t>Своевременность утверждения муниципальных заданий подведомственными учреждениями  на текущий финансовый год и плановый период  в срок, установленный Постановлением администрации Шарыповского муниципального округа</t>
  </si>
  <si>
    <t>Тмз – количество дней отклонения фактической даты утверждения муниципальных заданий подведомственных учреждений на текущий финансовый год и плановый период от срока, установленного Постановлением администрации Шарыповского муниципального округа</t>
  </si>
  <si>
    <t>Р8 Наличие у образовательного учреждения просроченной кредиторской задолженности Р9 = Ктп, тыс.руб.</t>
  </si>
  <si>
    <t>Р9 Своевременность утверждения муниципальных заданий подведомственными учреждениями  на текущий финансовый год и плановый период  в срок, установленный Постановлением администрации Шарыповского муниципального округа</t>
  </si>
  <si>
    <t>Р10 Своевременность утверждения планов финансово-хозяйственной деятельности подведомственными учреждениями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</si>
  <si>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>Тфхд - количество дней отклонения фактической даты утверждения планафинансово-хозяйственной деятельности подведомственными учреждениями на текущий финансовый год и плановый период в соответствии со сроками, утвержденными казенными учреждениями, осуществляющие функции и полномочия учредителя в отношении муниципальных услуг</t>
  </si>
  <si>
    <t xml:space="preserve">Р11 Своевременное размещение в полном объеме информации  подведомственными учреждениями на официальном сайте в сети Интернет www.bus.gov.ru </t>
  </si>
  <si>
    <t>Тгз – количество дней отклонения фактического размещение в полном объеме информации  подведомственными учреждениями на официальном сайте в сети Интернет www.bus.gov.ru  от срока, установленного Приказом Министерства финансов Российской Федерации от 21.07.2011 № 86н</t>
  </si>
  <si>
    <t>Vo – остаток денежных средств на конец отчетного периода на счетах подведомственных учреждений на выполнение муниципального задания</t>
  </si>
  <si>
    <t xml:space="preserve">Р12 Оценка использования бюджетных средств подведомственными учреждениями на выполнение муниципального задания Р12 = Vo / Vc х100%, </t>
  </si>
  <si>
    <t>Vc – общий объем средств подведомственных учреждений, выделенных на выполнение муниципального задания</t>
  </si>
  <si>
    <t>K1фi - фактическое значение показателя, характеризующего качество муниципальной услуги (работы), в отчетном финансовом году;</t>
  </si>
  <si>
    <t>K1плi - плановое значение показателя, характеризующего качество муниципальной услуги (работы), в отчетном финансовом году;</t>
  </si>
  <si>
    <t>Р 13 Оценка исполнения показателей объема муниципальной услуги (работ) подведомственных учреждений K1i = K1фi / K1плi x 100%,</t>
  </si>
  <si>
    <t>Р14 Отношение остатков средств субсидий на иные цели, к общему объему бюджетных ассигнований на предоставление субсидий на иные цели подведомственных учреждений Р14 = Рост / Рассиг х 100%,</t>
  </si>
  <si>
    <t>Рост – сумма остатков средств субсидий на иные цели подведомственных учреждений за отчетный год,</t>
  </si>
  <si>
    <t>Рассиг – общий объем бюджетных ассигнований на предоставление субсидий на иные цели подведомственным учреждениям за отчетный год,</t>
  </si>
  <si>
    <t>Р15 Доля закупок товаров, работ и услуг для обеспечения муниципальных нужд произведенных конкурентным способом в отчетном финансовом году к совокупному годовому объему закупок на отчетный финансовый год Р16 = Рзак / Рпл x 100%</t>
  </si>
  <si>
    <t>МБУ "СШ Шарыповского МО"</t>
  </si>
  <si>
    <t>МБУ " ММЦ Сибиряк" Шарыповского муниципального округа</t>
  </si>
  <si>
    <t>МБУ "ММЦ Сибиряк" Шарыповского муниципального округа</t>
  </si>
  <si>
    <t xml:space="preserve">ПРИЛОЖЕНИЕ 3
к Методике оценки качества 
финансового менеджмента подведомственных МКУ «УСТиМП» учреждений
</t>
  </si>
  <si>
    <t xml:space="preserve">РЕЙТИНГ
ПОДВЕДОМСТВЕННЫХ МКУ «УСТиМП» УЧРЕЖДЕНИЙ
ПО КАЧЕСТВУ ФИНАНСОВОГО МЕНЕДЖМЕНТА
</t>
  </si>
  <si>
    <t xml:space="preserve">РЕЗУЛЬТАТЫ
АНАЛИЗА КАЧЕСТВА ФИНАНСОВОГО МЕНЕДЖМЕНТА
ПО УРОВНЮ ОЦЕНОК, ПОЛУЧЕННЫХ ПО КАЖДОМУ ПОКАЗАТЕЛЮ
</t>
  </si>
  <si>
    <t>Наименование направлений оценки, показателей</t>
  </si>
  <si>
    <t>Р1</t>
  </si>
  <si>
    <t>Уровень исполнения расходов подведомственных учреждений  за счет средств бюджета округа (без учета межбюджетных трансфертов, имеющих целевое назначение)</t>
  </si>
  <si>
    <t>Р2</t>
  </si>
  <si>
    <t>Доля кассовых расходов (без учета межбюджетных трансфертов, имеющих целевое назначение), произведенных подведомственными учреждениями в 4 квартале отчетного финансового года</t>
  </si>
  <si>
    <t>Р3</t>
  </si>
  <si>
    <t>Р4</t>
  </si>
  <si>
    <t>Уровень исполнения расходов подведомственных учреждений  за счет средств краевого бюджета</t>
  </si>
  <si>
    <t>Р5</t>
  </si>
  <si>
    <t>Качество кассового планирования расходов бюджета округа подведомственными учреждениями</t>
  </si>
  <si>
    <t>Р6</t>
  </si>
  <si>
    <t>Повышение энергетической эффективности</t>
  </si>
  <si>
    <t>Р7</t>
  </si>
  <si>
    <t>Изменение дебиторской задолженности подведомственного учреждения в отчетном периоде по сравнению с началом финансового года</t>
  </si>
  <si>
    <t>Р8</t>
  </si>
  <si>
    <t>Изменение кредиторской задолженности подведомственного учреждения в течение отчетного периода</t>
  </si>
  <si>
    <t>Р9</t>
  </si>
  <si>
    <t>Р10</t>
  </si>
  <si>
    <t>Р11</t>
  </si>
  <si>
    <t>Своевременное размещение в полном объеме информации  подведомственными учреждениями на официальном сайте в сети Интернет www.bus.gov.ru</t>
  </si>
  <si>
    <t>Р12</t>
  </si>
  <si>
    <t>Оценка использования бюджетных средств подведомственными учреждениями на выполнение муниципального задания</t>
  </si>
  <si>
    <t>Р13</t>
  </si>
  <si>
    <t>Оценка исполнения показателей объема муниципальной услуги (работ) подведомственных учреждений</t>
  </si>
  <si>
    <t>Р14</t>
  </si>
  <si>
    <t>Отношение остатков средств субсидий на иные цели, к общему объему бюджетных ассигнований на предоставление субсидий на иные цели подведомственных учреждений</t>
  </si>
  <si>
    <t>Р15</t>
  </si>
  <si>
    <t>Доля закупок товаров, работ и услуг, проведенных подведомственным учреждением конкурентным способом в отчетном финансовом году к совокупному годовому объему закупок, утвержденному подведомственным учреждением на отчетный финансовый год</t>
  </si>
  <si>
    <t>Качество планирования расходов:                          Количество изменений, внесенных в планы финансово-хозяйственной деятельности  по обращениям подведомственных учреждений (за исключением изменений, внесенных в связи с уточнением бюджета округа, перераспределения нераспределенных расходов, уточнением расходов за счет безвозмездных поступлений) в ходе исполнения бюджета</t>
  </si>
  <si>
    <t>Средняя оценка по показателю (SP)</t>
  </si>
  <si>
    <t>МБУ "ММЦ Сибиря" Шарыповского муниципального округа</t>
  </si>
  <si>
    <t xml:space="preserve">ПРИЛОЖЕНИЕ 2
к Методике оценки качества финансового менеджмента подведомственных МКУ «УСТиМП» учреждений
</t>
  </si>
  <si>
    <t>Руководитель</t>
  </si>
  <si>
    <t>Л.В. Агуленко</t>
  </si>
  <si>
    <t xml:space="preserve">Оценка среднего уровня 
качества финансового 
менеджмента подведомственных учреждений (MR) 
</t>
  </si>
  <si>
    <t>Своевременность утверждения планов финансово-хозяйственной деятельности подведомственными учреждениями на текущий финансовый год и плановый период в соответствии со сроками, утвержденными казенными учреждениями, осуществляющими функции и полномочия учредителя в отношении муниципальных учреждений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</si>
</sst>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" fillId="2" borderId="1" xfId="0" applyFont="1" applyFill="1" applyBorder="1" applyAlignment="1">
      <alignment horizontal="justify" vertical="center"/>
    </xf>
    <xf numFmtId="0" fontId="1" fillId="0" borderId="0" xfId="0" applyFont="1"/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1" fillId="2" borderId="4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justify" vertical="center"/>
    </xf>
    <xf numFmtId="165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distributed"/>
    </xf>
    <xf numFmtId="0" fontId="1" fillId="0" borderId="0" xfId="0" applyFont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16" workbookViewId="0">
      <selection activeCell="B15" sqref="B15"/>
    </sheetView>
  </sheetViews>
  <sheetFormatPr defaultRowHeight="15"/>
  <cols>
    <col min="2" max="2" width="60.140625" customWidth="1"/>
    <col min="3" max="3" width="15.5703125" customWidth="1"/>
    <col min="4" max="4" width="22" customWidth="1"/>
    <col min="5" max="5" width="23.85546875" customWidth="1"/>
  </cols>
  <sheetData>
    <row r="1" spans="1:5" ht="90.75" customHeight="1">
      <c r="E1" s="39" t="s">
        <v>98</v>
      </c>
    </row>
    <row r="3" spans="1:5" ht="48.75" customHeight="1">
      <c r="B3" s="50" t="s">
        <v>66</v>
      </c>
      <c r="C3" s="51"/>
      <c r="D3" s="51"/>
    </row>
    <row r="5" spans="1:5" ht="51" customHeight="1">
      <c r="A5" s="46" t="s">
        <v>3</v>
      </c>
      <c r="B5" s="46" t="s">
        <v>67</v>
      </c>
      <c r="C5" s="46" t="s">
        <v>96</v>
      </c>
      <c r="D5" s="44" t="s">
        <v>61</v>
      </c>
      <c r="E5" s="45" t="s">
        <v>97</v>
      </c>
    </row>
    <row r="6" spans="1:5" ht="63">
      <c r="A6" s="40" t="s">
        <v>68</v>
      </c>
      <c r="B6" s="42" t="s">
        <v>69</v>
      </c>
      <c r="C6" s="47">
        <f>(D6+E6)/2</f>
        <v>4.5</v>
      </c>
      <c r="D6" s="12">
        <f>'Оценка МКУ "УСТиМП" 2021'!D5</f>
        <v>4</v>
      </c>
      <c r="E6" s="12">
        <f>'Оценка МКУ "УСТиМП" 2021'!F5</f>
        <v>5</v>
      </c>
    </row>
    <row r="7" spans="1:5" ht="63">
      <c r="A7" s="41" t="s">
        <v>70</v>
      </c>
      <c r="B7" s="42" t="s">
        <v>71</v>
      </c>
      <c r="C7" s="47">
        <f>(D7+E7)/2</f>
        <v>5</v>
      </c>
      <c r="D7" s="12">
        <f>'Оценка МКУ "УСТиМП" 2021'!D8</f>
        <v>5</v>
      </c>
      <c r="E7" s="12">
        <f>'Оценка МКУ "УСТиМП" 2021'!F8</f>
        <v>5</v>
      </c>
    </row>
    <row r="8" spans="1:5" ht="126">
      <c r="A8" s="40" t="s">
        <v>72</v>
      </c>
      <c r="B8" s="42" t="s">
        <v>95</v>
      </c>
      <c r="C8" s="47">
        <f>(D8+E8)/2</f>
        <v>3.5</v>
      </c>
      <c r="D8" s="12">
        <f>'Оценка МКУ "УСТиМП" 2021'!D11</f>
        <v>3</v>
      </c>
      <c r="E8" s="12">
        <f>'Оценка МКУ "УСТиМП" 2021'!F11</f>
        <v>4</v>
      </c>
    </row>
    <row r="9" spans="1:5" ht="31.5">
      <c r="A9" s="40" t="s">
        <v>73</v>
      </c>
      <c r="B9" s="42" t="s">
        <v>74</v>
      </c>
      <c r="C9" s="47">
        <f>(D9+E9)/2</f>
        <v>2.5</v>
      </c>
      <c r="D9" s="12">
        <f>'Оценка МКУ "УСТиМП" 2021'!D13</f>
        <v>0</v>
      </c>
      <c r="E9" s="12">
        <f>'Оценка МКУ "УСТиМП" 2021'!F13</f>
        <v>5</v>
      </c>
    </row>
    <row r="10" spans="1:5" ht="31.5">
      <c r="A10" s="40" t="s">
        <v>75</v>
      </c>
      <c r="B10" s="42" t="s">
        <v>76</v>
      </c>
      <c r="C10" s="47">
        <f>(D10+E10)/2</f>
        <v>5</v>
      </c>
      <c r="D10" s="12">
        <f>'Оценка МКУ "УСТиМП" 2021'!D16</f>
        <v>5</v>
      </c>
      <c r="E10" s="12">
        <f>'Оценка МКУ "УСТиМП" 2021'!F16</f>
        <v>5</v>
      </c>
    </row>
    <row r="11" spans="1:5" ht="27.75" customHeight="1">
      <c r="A11" s="40" t="s">
        <v>77</v>
      </c>
      <c r="B11" s="42" t="s">
        <v>78</v>
      </c>
      <c r="C11" s="47">
        <f t="shared" ref="C11:C20" si="0">(D11+E11)/2</f>
        <v>2.5</v>
      </c>
      <c r="D11" s="12">
        <f>'Оценка МКУ "УСТиМП" 2021'!D19</f>
        <v>5</v>
      </c>
      <c r="E11" s="12">
        <f>'Оценка МКУ "УСТиМП" 2021'!F19</f>
        <v>0</v>
      </c>
    </row>
    <row r="12" spans="1:5" ht="47.25">
      <c r="A12" s="40" t="s">
        <v>79</v>
      </c>
      <c r="B12" s="42" t="s">
        <v>80</v>
      </c>
      <c r="C12" s="47">
        <f t="shared" si="0"/>
        <v>5</v>
      </c>
      <c r="D12" s="12">
        <f>'Оценка МКУ "УСТиМП" 2021'!D32</f>
        <v>5</v>
      </c>
      <c r="E12" s="12">
        <f>'Оценка МКУ "УСТиМП" 2021'!F32</f>
        <v>5</v>
      </c>
    </row>
    <row r="13" spans="1:5" ht="47.25">
      <c r="A13" s="40" t="s">
        <v>81</v>
      </c>
      <c r="B13" s="42" t="s">
        <v>82</v>
      </c>
      <c r="C13" s="47">
        <f t="shared" si="0"/>
        <v>5</v>
      </c>
      <c r="D13" s="12">
        <f>'Оценка МКУ "УСТиМП" 2021'!D34</f>
        <v>5</v>
      </c>
      <c r="E13" s="12">
        <f>'Оценка МКУ "УСТиМП" 2021'!F34</f>
        <v>5</v>
      </c>
    </row>
    <row r="14" spans="1:5" ht="78.75">
      <c r="A14" s="40" t="s">
        <v>83</v>
      </c>
      <c r="B14" s="42" t="s">
        <v>43</v>
      </c>
      <c r="C14" s="47">
        <f t="shared" si="0"/>
        <v>5</v>
      </c>
      <c r="D14" s="12">
        <f>'Оценка МКУ "УСТиМП" 2021'!D36</f>
        <v>5</v>
      </c>
      <c r="E14" s="12">
        <f>'Оценка МКУ "УСТиМП" 2021'!F36</f>
        <v>5</v>
      </c>
    </row>
    <row r="15" spans="1:5" ht="110.25">
      <c r="A15" s="40" t="s">
        <v>84</v>
      </c>
      <c r="B15" s="42" t="s">
        <v>102</v>
      </c>
      <c r="C15" s="47">
        <f t="shared" si="0"/>
        <v>5</v>
      </c>
      <c r="D15" s="12">
        <f>'Оценка МКУ "УСТиМП" 2021'!D38</f>
        <v>5</v>
      </c>
      <c r="E15" s="12">
        <f>'Оценка МКУ "УСТиМП" 2021'!F38</f>
        <v>5</v>
      </c>
    </row>
    <row r="16" spans="1:5" ht="45">
      <c r="A16" s="40" t="s">
        <v>85</v>
      </c>
      <c r="B16" s="43" t="s">
        <v>86</v>
      </c>
      <c r="C16" s="47">
        <f t="shared" si="0"/>
        <v>5</v>
      </c>
      <c r="D16" s="12">
        <f>'Оценка МКУ "УСТиМП" 2021'!D40</f>
        <v>5</v>
      </c>
      <c r="E16" s="12">
        <f>'Оценка МКУ "УСТиМП" 2021'!F40</f>
        <v>5</v>
      </c>
    </row>
    <row r="17" spans="1:5" ht="47.25">
      <c r="A17" s="40" t="s">
        <v>87</v>
      </c>
      <c r="B17" s="42" t="s">
        <v>88</v>
      </c>
      <c r="C17" s="47">
        <f t="shared" si="0"/>
        <v>5</v>
      </c>
      <c r="D17" s="12">
        <f>'Оценка МКУ "УСТиМП" 2021'!D42</f>
        <v>5</v>
      </c>
      <c r="E17" s="12">
        <f>'Оценка МКУ "УСТиМП" 2021'!F42</f>
        <v>5</v>
      </c>
    </row>
    <row r="18" spans="1:5" ht="31.5">
      <c r="A18" s="40" t="s">
        <v>89</v>
      </c>
      <c r="B18" s="42" t="s">
        <v>90</v>
      </c>
      <c r="C18" s="47">
        <f t="shared" si="0"/>
        <v>5</v>
      </c>
      <c r="D18" s="12">
        <f>'Оценка МКУ "УСТиМП" 2021'!D45</f>
        <v>5</v>
      </c>
      <c r="E18" s="12">
        <f>'Оценка МКУ "УСТиМП" 2021'!F45</f>
        <v>5</v>
      </c>
    </row>
    <row r="19" spans="1:5" ht="63">
      <c r="A19" s="40" t="s">
        <v>91</v>
      </c>
      <c r="B19" s="42" t="s">
        <v>92</v>
      </c>
      <c r="C19" s="47">
        <f t="shared" si="0"/>
        <v>3</v>
      </c>
      <c r="D19" s="12">
        <f>'Оценка МКУ "УСТиМП" 2021'!D48</f>
        <v>1</v>
      </c>
      <c r="E19" s="12">
        <f>'Оценка МКУ "УСТиМП" 2021'!F48</f>
        <v>5</v>
      </c>
    </row>
    <row r="20" spans="1:5" ht="78.75">
      <c r="A20" s="40" t="s">
        <v>93</v>
      </c>
      <c r="B20" s="42" t="s">
        <v>94</v>
      </c>
      <c r="C20" s="47">
        <f t="shared" si="0"/>
        <v>0</v>
      </c>
      <c r="D20" s="12">
        <f>'Оценка МКУ "УСТиМП" 2021'!D51</f>
        <v>0</v>
      </c>
      <c r="E20" s="12">
        <f>'Оценка МКУ "УСТиМП" 2021'!F51</f>
        <v>0</v>
      </c>
    </row>
    <row r="22" spans="1:5">
      <c r="B22" s="5" t="s">
        <v>99</v>
      </c>
      <c r="C22" s="5"/>
      <c r="D22" s="5" t="s">
        <v>100</v>
      </c>
      <c r="E22" s="5"/>
    </row>
  </sheetData>
  <mergeCells count="1">
    <mergeCell ref="B3:D3"/>
  </mergeCells>
  <hyperlinks>
    <hyperlink ref="B16" r:id="rId1" display="http://www.bus.gov.ru/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pane xSplit="2" ySplit="4" topLeftCell="C47" activePane="bottomRight" state="frozen"/>
      <selection pane="topRight" activeCell="C1" sqref="C1"/>
      <selection pane="bottomLeft" activeCell="A4" sqref="A4"/>
      <selection pane="bottomRight" activeCell="B1" sqref="B1"/>
    </sheetView>
  </sheetViews>
  <sheetFormatPr defaultRowHeight="15"/>
  <cols>
    <col min="1" max="1" width="4.5703125" customWidth="1"/>
    <col min="2" max="2" width="40.7109375" customWidth="1"/>
    <col min="3" max="3" width="10.5703125" customWidth="1"/>
    <col min="4" max="4" width="10.28515625" customWidth="1"/>
    <col min="5" max="5" width="10.140625" customWidth="1"/>
    <col min="6" max="6" width="9" customWidth="1"/>
    <col min="7" max="7" width="10.85546875" customWidth="1"/>
    <col min="8" max="8" width="8.140625" customWidth="1"/>
  </cols>
  <sheetData>
    <row r="1" spans="1:8" ht="54" customHeight="1">
      <c r="B1" s="18"/>
      <c r="C1" s="58" t="s">
        <v>25</v>
      </c>
      <c r="D1" s="59"/>
      <c r="E1" s="59"/>
      <c r="F1" s="59"/>
    </row>
    <row r="3" spans="1:8" ht="69" customHeight="1">
      <c r="A3" s="62" t="s">
        <v>3</v>
      </c>
      <c r="B3" s="60" t="s">
        <v>4</v>
      </c>
      <c r="C3" s="56" t="s">
        <v>61</v>
      </c>
      <c r="D3" s="57"/>
      <c r="E3" s="56" t="s">
        <v>62</v>
      </c>
      <c r="F3" s="57"/>
      <c r="G3" s="56" t="s">
        <v>5</v>
      </c>
      <c r="H3" s="57"/>
    </row>
    <row r="4" spans="1:8" ht="39.75" customHeight="1">
      <c r="A4" s="63"/>
      <c r="B4" s="61"/>
      <c r="C4" s="1" t="s">
        <v>0</v>
      </c>
      <c r="D4" s="2" t="s">
        <v>1</v>
      </c>
      <c r="E4" s="1" t="s">
        <v>0</v>
      </c>
      <c r="F4" s="2" t="s">
        <v>1</v>
      </c>
      <c r="G4" s="2" t="s">
        <v>0</v>
      </c>
      <c r="H4" s="2" t="s">
        <v>1</v>
      </c>
    </row>
    <row r="5" spans="1:8" s="27" customFormat="1" ht="52.5" customHeight="1">
      <c r="A5" s="52">
        <v>1</v>
      </c>
      <c r="B5" s="23" t="s">
        <v>18</v>
      </c>
      <c r="C5" s="25">
        <f>C6/C7 *100</f>
        <v>99.781483559912658</v>
      </c>
      <c r="D5" s="26">
        <v>4</v>
      </c>
      <c r="E5" s="25">
        <f>E6/E7 *100</f>
        <v>100</v>
      </c>
      <c r="F5" s="26">
        <v>5</v>
      </c>
      <c r="G5" s="25">
        <f>G6/G7 *100</f>
        <v>99.819560036235501</v>
      </c>
      <c r="H5" s="26">
        <f>D5+F5</f>
        <v>9</v>
      </c>
    </row>
    <row r="6" spans="1:8" s="27" customFormat="1" ht="51">
      <c r="A6" s="52"/>
      <c r="B6" s="4" t="s">
        <v>19</v>
      </c>
      <c r="C6" s="28">
        <v>13406.7</v>
      </c>
      <c r="D6" s="28" t="s">
        <v>2</v>
      </c>
      <c r="E6" s="28">
        <v>2835.28</v>
      </c>
      <c r="F6" s="28" t="s">
        <v>2</v>
      </c>
      <c r="G6" s="28">
        <f>C6+E6</f>
        <v>16241.980000000001</v>
      </c>
      <c r="H6" s="28" t="s">
        <v>2</v>
      </c>
    </row>
    <row r="7" spans="1:8" s="27" customFormat="1" ht="54.75" customHeight="1">
      <c r="A7" s="52"/>
      <c r="B7" s="4" t="s">
        <v>20</v>
      </c>
      <c r="C7" s="28">
        <v>13436.06</v>
      </c>
      <c r="D7" s="28" t="s">
        <v>2</v>
      </c>
      <c r="E7" s="28">
        <v>2835.28</v>
      </c>
      <c r="F7" s="28" t="s">
        <v>2</v>
      </c>
      <c r="G7" s="28">
        <f>C7+E7</f>
        <v>16271.34</v>
      </c>
      <c r="H7" s="28" t="s">
        <v>2</v>
      </c>
    </row>
    <row r="8" spans="1:8" s="27" customFormat="1" ht="77.25">
      <c r="A8" s="52">
        <v>2</v>
      </c>
      <c r="B8" s="23" t="s">
        <v>31</v>
      </c>
      <c r="C8" s="25">
        <f>C9/C10*100</f>
        <v>24.953669591622571</v>
      </c>
      <c r="D8" s="26">
        <v>5</v>
      </c>
      <c r="E8" s="25">
        <f>E9/E10*100</f>
        <v>23.550946989736534</v>
      </c>
      <c r="F8" s="26">
        <v>5</v>
      </c>
      <c r="G8" s="25">
        <f>G9/G10*100</f>
        <v>24.709244441166707</v>
      </c>
      <c r="H8" s="26">
        <f>D8+F8</f>
        <v>10</v>
      </c>
    </row>
    <row r="9" spans="1:8" s="27" customFormat="1" ht="63.75">
      <c r="A9" s="52"/>
      <c r="B9" s="4" t="s">
        <v>33</v>
      </c>
      <c r="C9" s="28">
        <v>3352.8</v>
      </c>
      <c r="D9" s="28" t="s">
        <v>2</v>
      </c>
      <c r="E9" s="28">
        <v>667.74</v>
      </c>
      <c r="F9" s="28" t="s">
        <v>2</v>
      </c>
      <c r="G9" s="28">
        <f>C9+E9</f>
        <v>4020.54</v>
      </c>
      <c r="H9" s="28" t="s">
        <v>2</v>
      </c>
    </row>
    <row r="10" spans="1:8" s="27" customFormat="1" ht="51" customHeight="1">
      <c r="A10" s="52"/>
      <c r="B10" s="4" t="s">
        <v>32</v>
      </c>
      <c r="C10" s="28">
        <v>13436.1</v>
      </c>
      <c r="D10" s="28" t="s">
        <v>2</v>
      </c>
      <c r="E10" s="28">
        <v>2835.3</v>
      </c>
      <c r="F10" s="28" t="s">
        <v>2</v>
      </c>
      <c r="G10" s="28">
        <f>C10+E10</f>
        <v>16271.400000000001</v>
      </c>
      <c r="H10" s="28" t="s">
        <v>2</v>
      </c>
    </row>
    <row r="11" spans="1:8" s="27" customFormat="1" ht="128.25" customHeight="1">
      <c r="A11" s="52">
        <v>3</v>
      </c>
      <c r="B11" s="23" t="s">
        <v>34</v>
      </c>
      <c r="C11" s="25">
        <f>C12</f>
        <v>11</v>
      </c>
      <c r="D11" s="26">
        <v>3</v>
      </c>
      <c r="E11" s="25">
        <f>E12</f>
        <v>9</v>
      </c>
      <c r="F11" s="26">
        <v>4</v>
      </c>
      <c r="G11" s="25" t="s">
        <v>17</v>
      </c>
      <c r="H11" s="26">
        <f>D11+F11</f>
        <v>7</v>
      </c>
    </row>
    <row r="12" spans="1:8" s="27" customFormat="1" ht="57" customHeight="1">
      <c r="A12" s="52"/>
      <c r="B12" s="4" t="s">
        <v>35</v>
      </c>
      <c r="C12" s="28">
        <v>11</v>
      </c>
      <c r="D12" s="29" t="s">
        <v>2</v>
      </c>
      <c r="E12" s="28">
        <v>9</v>
      </c>
      <c r="F12" s="29" t="s">
        <v>2</v>
      </c>
      <c r="G12" s="28" t="s">
        <v>17</v>
      </c>
      <c r="H12" s="29" t="s">
        <v>2</v>
      </c>
    </row>
    <row r="13" spans="1:8" s="27" customFormat="1" ht="40.5" customHeight="1">
      <c r="A13" s="64">
        <v>4</v>
      </c>
      <c r="B13" s="30" t="s">
        <v>36</v>
      </c>
      <c r="C13" s="35">
        <f>C14/C15*100</f>
        <v>68.892140921409208</v>
      </c>
      <c r="D13" s="26">
        <v>0</v>
      </c>
      <c r="E13" s="35">
        <f>E14/E15*100</f>
        <v>99.970188804239825</v>
      </c>
      <c r="F13" s="26">
        <v>5</v>
      </c>
      <c r="G13" s="35">
        <f>G14/G15*100</f>
        <v>76.555047370140457</v>
      </c>
      <c r="H13" s="26">
        <f>D13+F13</f>
        <v>5</v>
      </c>
    </row>
    <row r="14" spans="1:8" s="27" customFormat="1" ht="53.25" customHeight="1">
      <c r="A14" s="65"/>
      <c r="B14" s="4" t="s">
        <v>37</v>
      </c>
      <c r="C14" s="28">
        <v>635.53</v>
      </c>
      <c r="D14" s="29" t="s">
        <v>2</v>
      </c>
      <c r="E14" s="28">
        <v>301.81</v>
      </c>
      <c r="F14" s="29" t="s">
        <v>2</v>
      </c>
      <c r="G14" s="28">
        <f>C14+E14</f>
        <v>937.33999999999992</v>
      </c>
      <c r="H14" s="29" t="s">
        <v>2</v>
      </c>
    </row>
    <row r="15" spans="1:8" s="27" customFormat="1" ht="40.5" customHeight="1">
      <c r="A15" s="66"/>
      <c r="B15" s="4" t="s">
        <v>38</v>
      </c>
      <c r="C15" s="28">
        <v>922.5</v>
      </c>
      <c r="D15" s="29" t="s">
        <v>2</v>
      </c>
      <c r="E15" s="28">
        <v>301.89999999999998</v>
      </c>
      <c r="F15" s="29" t="s">
        <v>2</v>
      </c>
      <c r="G15" s="28">
        <f>C15+E15</f>
        <v>1224.4000000000001</v>
      </c>
      <c r="H15" s="29" t="s">
        <v>2</v>
      </c>
    </row>
    <row r="16" spans="1:8" s="27" customFormat="1" ht="50.25" customHeight="1">
      <c r="A16" s="31">
        <v>5</v>
      </c>
      <c r="B16" s="30" t="s">
        <v>39</v>
      </c>
      <c r="C16" s="35">
        <f>C17/C18*100%</f>
        <v>0.42857142857142855</v>
      </c>
      <c r="D16" s="26">
        <v>5</v>
      </c>
      <c r="E16" s="35">
        <f>E17/E18*10%</f>
        <v>5.7142857142857141E-2</v>
      </c>
      <c r="F16" s="26">
        <v>5</v>
      </c>
      <c r="G16" s="35">
        <f t="shared" ref="G16" si="0">G17/G18*100</f>
        <v>50</v>
      </c>
      <c r="H16" s="26">
        <f>D16+F16</f>
        <v>10</v>
      </c>
    </row>
    <row r="17" spans="1:8" s="27" customFormat="1" ht="54" customHeight="1">
      <c r="A17" s="31"/>
      <c r="B17" s="4" t="s">
        <v>40</v>
      </c>
      <c r="C17" s="28">
        <v>3</v>
      </c>
      <c r="D17" s="29" t="s">
        <v>2</v>
      </c>
      <c r="E17" s="28">
        <v>4</v>
      </c>
      <c r="F17" s="29" t="s">
        <v>2</v>
      </c>
      <c r="G17" s="28">
        <f>C17+E17</f>
        <v>7</v>
      </c>
      <c r="H17" s="29" t="s">
        <v>2</v>
      </c>
    </row>
    <row r="18" spans="1:8" s="27" customFormat="1" ht="72" customHeight="1">
      <c r="A18" s="31"/>
      <c r="B18" s="4" t="s">
        <v>41</v>
      </c>
      <c r="C18" s="28">
        <v>7</v>
      </c>
      <c r="D18" s="29" t="s">
        <v>2</v>
      </c>
      <c r="E18" s="28">
        <v>7</v>
      </c>
      <c r="F18" s="29" t="s">
        <v>2</v>
      </c>
      <c r="G18" s="28">
        <f>C18+E18</f>
        <v>14</v>
      </c>
      <c r="H18" s="29" t="s">
        <v>2</v>
      </c>
    </row>
    <row r="19" spans="1:8" s="27" customFormat="1" ht="32.25" customHeight="1">
      <c r="A19" s="64">
        <v>6</v>
      </c>
      <c r="B19" s="23" t="s">
        <v>21</v>
      </c>
      <c r="C19" s="25">
        <f>C20/C25/4*100</f>
        <v>21.273474819211682</v>
      </c>
      <c r="D19" s="26">
        <v>5</v>
      </c>
      <c r="E19" s="25">
        <v>0</v>
      </c>
      <c r="F19" s="26">
        <v>0</v>
      </c>
      <c r="G19" s="25">
        <f>G20/G25/4*100</f>
        <v>21.273474819211682</v>
      </c>
      <c r="H19" s="26">
        <f>D19+F19</f>
        <v>5</v>
      </c>
    </row>
    <row r="20" spans="1:8" s="27" customFormat="1" ht="39.75" customHeight="1">
      <c r="A20" s="65"/>
      <c r="B20" s="4" t="s">
        <v>22</v>
      </c>
      <c r="C20" s="28">
        <f>C21+C22+C23+C24</f>
        <v>584.47</v>
      </c>
      <c r="D20" s="29" t="s">
        <v>2</v>
      </c>
      <c r="E20" s="28">
        <f>E21+E22+E23+E24</f>
        <v>0</v>
      </c>
      <c r="F20" s="29" t="s">
        <v>2</v>
      </c>
      <c r="G20" s="28">
        <f>C20+E20</f>
        <v>584.47</v>
      </c>
      <c r="H20" s="29" t="s">
        <v>2</v>
      </c>
    </row>
    <row r="21" spans="1:8" s="27" customFormat="1" ht="13.5" customHeight="1">
      <c r="A21" s="65"/>
      <c r="B21" s="4" t="s">
        <v>6</v>
      </c>
      <c r="C21" s="28">
        <v>71.7</v>
      </c>
      <c r="D21" s="29" t="s">
        <v>2</v>
      </c>
      <c r="E21" s="28">
        <v>0</v>
      </c>
      <c r="F21" s="29" t="s">
        <v>2</v>
      </c>
      <c r="G21" s="28">
        <f t="shared" ref="G21:G29" si="1">C21+E21</f>
        <v>71.7</v>
      </c>
      <c r="H21" s="29" t="s">
        <v>2</v>
      </c>
    </row>
    <row r="22" spans="1:8" s="27" customFormat="1" ht="15" customHeight="1">
      <c r="A22" s="65"/>
      <c r="B22" s="4" t="s">
        <v>7</v>
      </c>
      <c r="C22" s="28">
        <v>255.77</v>
      </c>
      <c r="D22" s="29" t="s">
        <v>2</v>
      </c>
      <c r="E22" s="28">
        <v>0</v>
      </c>
      <c r="F22" s="29" t="s">
        <v>2</v>
      </c>
      <c r="G22" s="28">
        <f t="shared" si="1"/>
        <v>255.77</v>
      </c>
      <c r="H22" s="29" t="s">
        <v>2</v>
      </c>
    </row>
    <row r="23" spans="1:8" s="27" customFormat="1" ht="14.25" customHeight="1">
      <c r="A23" s="65"/>
      <c r="B23" s="32" t="s">
        <v>8</v>
      </c>
      <c r="C23" s="28">
        <v>128.5</v>
      </c>
      <c r="D23" s="29" t="s">
        <v>2</v>
      </c>
      <c r="E23" s="28">
        <v>0</v>
      </c>
      <c r="F23" s="29" t="s">
        <v>2</v>
      </c>
      <c r="G23" s="28">
        <f t="shared" si="1"/>
        <v>128.5</v>
      </c>
      <c r="H23" s="29" t="s">
        <v>2</v>
      </c>
    </row>
    <row r="24" spans="1:8" s="27" customFormat="1" ht="13.5" customHeight="1">
      <c r="A24" s="65"/>
      <c r="B24" s="4" t="s">
        <v>9</v>
      </c>
      <c r="C24" s="28">
        <v>128.5</v>
      </c>
      <c r="D24" s="29" t="s">
        <v>2</v>
      </c>
      <c r="E24" s="28">
        <v>0</v>
      </c>
      <c r="F24" s="29" t="s">
        <v>2</v>
      </c>
      <c r="G24" s="28">
        <f t="shared" si="1"/>
        <v>128.5</v>
      </c>
      <c r="H24" s="29" t="s">
        <v>2</v>
      </c>
    </row>
    <row r="25" spans="1:8" s="27" customFormat="1" ht="51">
      <c r="A25" s="65"/>
      <c r="B25" s="4" t="s">
        <v>28</v>
      </c>
      <c r="C25" s="28">
        <f>C26+C27+C28+C29</f>
        <v>686.85299999999995</v>
      </c>
      <c r="D25" s="29" t="s">
        <v>2</v>
      </c>
      <c r="E25" s="28">
        <f>E26+E27+E28+E29</f>
        <v>0</v>
      </c>
      <c r="F25" s="29" t="s">
        <v>2</v>
      </c>
      <c r="G25" s="28">
        <f t="shared" si="1"/>
        <v>686.85299999999995</v>
      </c>
      <c r="H25" s="29" t="s">
        <v>2</v>
      </c>
    </row>
    <row r="26" spans="1:8" s="27" customFormat="1" ht="15.75">
      <c r="A26" s="65"/>
      <c r="B26" s="4" t="s">
        <v>6</v>
      </c>
      <c r="C26" s="28">
        <v>72.003</v>
      </c>
      <c r="D26" s="29" t="s">
        <v>2</v>
      </c>
      <c r="E26" s="28">
        <v>0</v>
      </c>
      <c r="F26" s="29" t="s">
        <v>2</v>
      </c>
      <c r="G26" s="28">
        <f t="shared" si="1"/>
        <v>72.003</v>
      </c>
      <c r="H26" s="29" t="s">
        <v>2</v>
      </c>
    </row>
    <row r="27" spans="1:8" s="27" customFormat="1" ht="15.75">
      <c r="A27" s="65"/>
      <c r="B27" s="4" t="s">
        <v>7</v>
      </c>
      <c r="C27" s="28">
        <v>296.07</v>
      </c>
      <c r="D27" s="29" t="s">
        <v>2</v>
      </c>
      <c r="E27" s="28">
        <v>0</v>
      </c>
      <c r="F27" s="29" t="s">
        <v>2</v>
      </c>
      <c r="G27" s="28">
        <f t="shared" si="1"/>
        <v>296.07</v>
      </c>
      <c r="H27" s="29" t="s">
        <v>2</v>
      </c>
    </row>
    <row r="28" spans="1:8" s="27" customFormat="1" ht="15.75">
      <c r="A28" s="65"/>
      <c r="B28" s="4" t="s">
        <v>8</v>
      </c>
      <c r="C28" s="28">
        <v>159.38999999999999</v>
      </c>
      <c r="D28" s="29" t="s">
        <v>2</v>
      </c>
      <c r="E28" s="28">
        <v>0</v>
      </c>
      <c r="F28" s="29" t="s">
        <v>2</v>
      </c>
      <c r="G28" s="28">
        <f t="shared" si="1"/>
        <v>159.38999999999999</v>
      </c>
      <c r="H28" s="29" t="s">
        <v>2</v>
      </c>
    </row>
    <row r="29" spans="1:8" s="27" customFormat="1" ht="15.75">
      <c r="A29" s="65"/>
      <c r="B29" s="4" t="s">
        <v>9</v>
      </c>
      <c r="C29" s="28">
        <v>159.38999999999999</v>
      </c>
      <c r="D29" s="29" t="s">
        <v>2</v>
      </c>
      <c r="E29" s="28">
        <v>0</v>
      </c>
      <c r="F29" s="29" t="s">
        <v>2</v>
      </c>
      <c r="G29" s="28">
        <f t="shared" si="1"/>
        <v>159.38999999999999</v>
      </c>
      <c r="H29" s="29" t="s">
        <v>2</v>
      </c>
    </row>
    <row r="30" spans="1:8" s="27" customFormat="1" ht="25.5">
      <c r="A30" s="65"/>
      <c r="B30" s="4" t="s">
        <v>11</v>
      </c>
      <c r="C30" s="29" t="s">
        <v>2</v>
      </c>
      <c r="D30" s="29" t="s">
        <v>2</v>
      </c>
      <c r="E30" s="29" t="s">
        <v>2</v>
      </c>
      <c r="F30" s="29" t="s">
        <v>2</v>
      </c>
      <c r="G30" s="29" t="s">
        <v>2</v>
      </c>
      <c r="H30" s="29" t="s">
        <v>2</v>
      </c>
    </row>
    <row r="31" spans="1:8" s="27" customFormat="1" ht="21.75" customHeight="1">
      <c r="A31" s="65"/>
      <c r="B31" s="4" t="s">
        <v>10</v>
      </c>
      <c r="C31" s="29" t="s">
        <v>2</v>
      </c>
      <c r="D31" s="29" t="s">
        <v>2</v>
      </c>
      <c r="E31" s="29" t="s">
        <v>2</v>
      </c>
      <c r="F31" s="29" t="s">
        <v>2</v>
      </c>
      <c r="G31" s="28" t="s">
        <v>2</v>
      </c>
      <c r="H31" s="29" t="s">
        <v>2</v>
      </c>
    </row>
    <row r="32" spans="1:8" s="27" customFormat="1" ht="51.75">
      <c r="A32" s="52">
        <v>7</v>
      </c>
      <c r="B32" s="23" t="s">
        <v>42</v>
      </c>
      <c r="C32" s="25">
        <f>C33</f>
        <v>0</v>
      </c>
      <c r="D32" s="26">
        <v>5</v>
      </c>
      <c r="E32" s="25">
        <f>E33</f>
        <v>0</v>
      </c>
      <c r="F32" s="26">
        <v>5</v>
      </c>
      <c r="G32" s="25">
        <f>C32+E32</f>
        <v>0</v>
      </c>
      <c r="H32" s="26">
        <f>D32+F32</f>
        <v>10</v>
      </c>
    </row>
    <row r="33" spans="1:8" s="27" customFormat="1" ht="63.75">
      <c r="A33" s="52"/>
      <c r="B33" s="4" t="s">
        <v>23</v>
      </c>
      <c r="C33" s="28">
        <v>0</v>
      </c>
      <c r="D33" s="29" t="s">
        <v>2</v>
      </c>
      <c r="E33" s="28">
        <v>0</v>
      </c>
      <c r="F33" s="29" t="s">
        <v>2</v>
      </c>
      <c r="G33" s="28">
        <f>C33+E33</f>
        <v>0</v>
      </c>
      <c r="H33" s="29" t="s">
        <v>2</v>
      </c>
    </row>
    <row r="34" spans="1:8" s="27" customFormat="1" ht="39">
      <c r="A34" s="52">
        <v>8</v>
      </c>
      <c r="B34" s="23" t="s">
        <v>45</v>
      </c>
      <c r="C34" s="26">
        <v>0</v>
      </c>
      <c r="D34" s="26">
        <v>5</v>
      </c>
      <c r="E34" s="26">
        <v>0</v>
      </c>
      <c r="F34" s="26">
        <v>5</v>
      </c>
      <c r="G34" s="35">
        <v>0</v>
      </c>
      <c r="H34" s="26">
        <f>D34+F34</f>
        <v>10</v>
      </c>
    </row>
    <row r="35" spans="1:8" s="27" customFormat="1" ht="63.75">
      <c r="A35" s="52"/>
      <c r="B35" s="4" t="s">
        <v>24</v>
      </c>
      <c r="C35" s="29">
        <v>0</v>
      </c>
      <c r="D35" s="29" t="s">
        <v>2</v>
      </c>
      <c r="E35" s="29">
        <v>0</v>
      </c>
      <c r="F35" s="29" t="s">
        <v>2</v>
      </c>
      <c r="G35" s="28">
        <f>C35+E35</f>
        <v>0</v>
      </c>
      <c r="H35" s="29" t="s">
        <v>2</v>
      </c>
    </row>
    <row r="36" spans="1:8" s="27" customFormat="1" ht="77.25">
      <c r="A36" s="52">
        <v>9</v>
      </c>
      <c r="B36" s="23" t="s">
        <v>46</v>
      </c>
      <c r="C36" s="26">
        <v>0</v>
      </c>
      <c r="D36" s="26">
        <v>5</v>
      </c>
      <c r="E36" s="26">
        <v>0</v>
      </c>
      <c r="F36" s="26">
        <v>5</v>
      </c>
      <c r="G36" s="35">
        <v>0</v>
      </c>
      <c r="H36" s="26">
        <f>D36+F36</f>
        <v>10</v>
      </c>
    </row>
    <row r="37" spans="1:8" s="27" customFormat="1" ht="89.25">
      <c r="A37" s="52"/>
      <c r="B37" s="4" t="s">
        <v>44</v>
      </c>
      <c r="C37" s="29">
        <v>0</v>
      </c>
      <c r="D37" s="29" t="s">
        <v>2</v>
      </c>
      <c r="E37" s="29">
        <v>0</v>
      </c>
      <c r="F37" s="29" t="s">
        <v>2</v>
      </c>
      <c r="G37" s="28">
        <f>C37+E37</f>
        <v>0</v>
      </c>
      <c r="H37" s="29" t="s">
        <v>2</v>
      </c>
    </row>
    <row r="38" spans="1:8" s="27" customFormat="1" ht="102.75">
      <c r="A38" s="52">
        <v>10</v>
      </c>
      <c r="B38" s="23" t="s">
        <v>47</v>
      </c>
      <c r="C38" s="37">
        <f>C39</f>
        <v>0</v>
      </c>
      <c r="D38" s="26">
        <v>5</v>
      </c>
      <c r="E38" s="37">
        <f>E39</f>
        <v>0</v>
      </c>
      <c r="F38" s="26">
        <v>5</v>
      </c>
      <c r="G38" s="37">
        <v>0</v>
      </c>
      <c r="H38" s="26">
        <f>D38+F38</f>
        <v>10</v>
      </c>
    </row>
    <row r="39" spans="1:8" s="27" customFormat="1" ht="66.75" customHeight="1">
      <c r="A39" s="52"/>
      <c r="B39" s="4" t="s">
        <v>48</v>
      </c>
      <c r="C39" s="29">
        <v>0</v>
      </c>
      <c r="D39" s="29" t="s">
        <v>2</v>
      </c>
      <c r="E39" s="29">
        <v>0</v>
      </c>
      <c r="F39" s="29" t="s">
        <v>2</v>
      </c>
      <c r="G39" s="28">
        <f>C39+E39</f>
        <v>0</v>
      </c>
      <c r="H39" s="29" t="s">
        <v>2</v>
      </c>
    </row>
    <row r="40" spans="1:8" s="27" customFormat="1" ht="51.75">
      <c r="A40" s="52">
        <v>11</v>
      </c>
      <c r="B40" s="23" t="s">
        <v>49</v>
      </c>
      <c r="C40" s="26">
        <v>0</v>
      </c>
      <c r="D40" s="26">
        <v>5</v>
      </c>
      <c r="E40" s="26">
        <v>0</v>
      </c>
      <c r="F40" s="26">
        <v>5</v>
      </c>
      <c r="G40" s="35">
        <v>0</v>
      </c>
      <c r="H40" s="26">
        <f>D40+F40</f>
        <v>10</v>
      </c>
    </row>
    <row r="41" spans="1:8" s="27" customFormat="1" ht="89.25">
      <c r="A41" s="52"/>
      <c r="B41" s="4" t="s">
        <v>50</v>
      </c>
      <c r="C41" s="29">
        <v>0</v>
      </c>
      <c r="D41" s="29" t="s">
        <v>2</v>
      </c>
      <c r="E41" s="29">
        <v>0</v>
      </c>
      <c r="F41" s="29" t="s">
        <v>2</v>
      </c>
      <c r="G41" s="28">
        <f>C41+E41</f>
        <v>0</v>
      </c>
      <c r="H41" s="29" t="s">
        <v>2</v>
      </c>
    </row>
    <row r="42" spans="1:8" s="27" customFormat="1" ht="52.5" customHeight="1">
      <c r="A42" s="52">
        <v>12</v>
      </c>
      <c r="B42" s="23" t="s">
        <v>52</v>
      </c>
      <c r="C42" s="34">
        <f>C43/C44*100</f>
        <v>3.5567171811863994E-2</v>
      </c>
      <c r="D42" s="26">
        <v>5</v>
      </c>
      <c r="E42" s="26">
        <f>E43/E44*100%</f>
        <v>0</v>
      </c>
      <c r="F42" s="26">
        <v>5</v>
      </c>
      <c r="G42" s="35">
        <f>G43/G44*100</f>
        <v>1.7783585905931997E-2</v>
      </c>
      <c r="H42" s="26">
        <f>D42+F42</f>
        <v>10</v>
      </c>
    </row>
    <row r="43" spans="1:8" s="27" customFormat="1" ht="52.5" customHeight="1">
      <c r="A43" s="52"/>
      <c r="B43" s="24" t="s">
        <v>51</v>
      </c>
      <c r="C43" s="29">
        <v>5.71</v>
      </c>
      <c r="D43" s="29" t="s">
        <v>2</v>
      </c>
      <c r="E43" s="29">
        <v>0</v>
      </c>
      <c r="F43" s="29" t="s">
        <v>2</v>
      </c>
      <c r="G43" s="28">
        <f>C43+E43</f>
        <v>5.71</v>
      </c>
      <c r="H43" s="29" t="s">
        <v>2</v>
      </c>
    </row>
    <row r="44" spans="1:8" s="27" customFormat="1" ht="38.25">
      <c r="A44" s="52"/>
      <c r="B44" s="4" t="s">
        <v>53</v>
      </c>
      <c r="C44" s="29">
        <v>16054.13</v>
      </c>
      <c r="D44" s="29" t="s">
        <v>2</v>
      </c>
      <c r="E44" s="29">
        <v>16054.13</v>
      </c>
      <c r="F44" s="29" t="s">
        <v>2</v>
      </c>
      <c r="G44" s="28">
        <f>C44+E44</f>
        <v>32108.26</v>
      </c>
      <c r="H44" s="29" t="s">
        <v>2</v>
      </c>
    </row>
    <row r="45" spans="1:8" s="27" customFormat="1" ht="51.75">
      <c r="A45" s="52">
        <v>13</v>
      </c>
      <c r="B45" s="23" t="s">
        <v>56</v>
      </c>
      <c r="C45" s="26">
        <v>100</v>
      </c>
      <c r="D45" s="26">
        <v>5</v>
      </c>
      <c r="E45" s="26">
        <f>E46/E47*100</f>
        <v>100</v>
      </c>
      <c r="F45" s="26">
        <v>5</v>
      </c>
      <c r="G45" s="26">
        <f>G46/G47*100</f>
        <v>100</v>
      </c>
      <c r="H45" s="26">
        <f>D45+F45</f>
        <v>10</v>
      </c>
    </row>
    <row r="46" spans="1:8" s="27" customFormat="1" ht="53.25" customHeight="1">
      <c r="A46" s="52"/>
      <c r="B46" s="4" t="s">
        <v>54</v>
      </c>
      <c r="C46" s="29">
        <v>760</v>
      </c>
      <c r="D46" s="29" t="s">
        <v>2</v>
      </c>
      <c r="E46" s="29">
        <v>53</v>
      </c>
      <c r="F46" s="29" t="s">
        <v>2</v>
      </c>
      <c r="G46" s="28">
        <f>E46+C46</f>
        <v>813</v>
      </c>
      <c r="H46" s="29" t="s">
        <v>2</v>
      </c>
    </row>
    <row r="47" spans="1:8" s="27" customFormat="1" ht="52.5" customHeight="1">
      <c r="A47" s="52"/>
      <c r="B47" s="4" t="s">
        <v>55</v>
      </c>
      <c r="C47" s="29">
        <v>760</v>
      </c>
      <c r="D47" s="29" t="s">
        <v>2</v>
      </c>
      <c r="E47" s="29">
        <v>53</v>
      </c>
      <c r="F47" s="29" t="s">
        <v>2</v>
      </c>
      <c r="G47" s="28">
        <f>E47+C47</f>
        <v>813</v>
      </c>
      <c r="H47" s="29" t="s">
        <v>2</v>
      </c>
    </row>
    <row r="48" spans="1:8" s="27" customFormat="1" ht="64.5">
      <c r="A48" s="52">
        <v>14</v>
      </c>
      <c r="B48" s="23" t="s">
        <v>57</v>
      </c>
      <c r="C48" s="25">
        <f>C49/C50*100</f>
        <v>77.781274812054278</v>
      </c>
      <c r="D48" s="26">
        <v>1</v>
      </c>
      <c r="E48" s="26">
        <f>E49/E50*100</f>
        <v>100</v>
      </c>
      <c r="F48" s="26">
        <v>5</v>
      </c>
      <c r="G48" s="25">
        <f>G49/G50*100</f>
        <v>78.453257122245276</v>
      </c>
      <c r="H48" s="26">
        <f>D48+F48</f>
        <v>6</v>
      </c>
    </row>
    <row r="49" spans="1:8" s="27" customFormat="1" ht="38.25">
      <c r="A49" s="52"/>
      <c r="B49" s="4" t="s">
        <v>58</v>
      </c>
      <c r="C49" s="29">
        <v>1087.3900000000001</v>
      </c>
      <c r="D49" s="29" t="s">
        <v>2</v>
      </c>
      <c r="E49" s="29">
        <v>43.6</v>
      </c>
      <c r="F49" s="29" t="s">
        <v>2</v>
      </c>
      <c r="G49" s="29">
        <f>C49+E49</f>
        <v>1130.99</v>
      </c>
      <c r="H49" s="29" t="s">
        <v>2</v>
      </c>
    </row>
    <row r="50" spans="1:8" s="27" customFormat="1" ht="57.75" customHeight="1">
      <c r="A50" s="52"/>
      <c r="B50" s="4" t="s">
        <v>59</v>
      </c>
      <c r="C50" s="29">
        <v>1398.01</v>
      </c>
      <c r="D50" s="29" t="s">
        <v>2</v>
      </c>
      <c r="E50" s="33">
        <v>43.6</v>
      </c>
      <c r="F50" s="29" t="s">
        <v>2</v>
      </c>
      <c r="G50" s="28">
        <f>C50+E50</f>
        <v>1441.61</v>
      </c>
      <c r="H50" s="29" t="s">
        <v>2</v>
      </c>
    </row>
    <row r="51" spans="1:8" ht="77.25">
      <c r="A51" s="53">
        <v>15</v>
      </c>
      <c r="B51" s="23" t="s">
        <v>60</v>
      </c>
      <c r="C51" s="36">
        <f>C52/C53*100</f>
        <v>13.496045224864069</v>
      </c>
      <c r="D51" s="20">
        <v>0</v>
      </c>
      <c r="E51" s="36">
        <f>E52/E53*100</f>
        <v>0</v>
      </c>
      <c r="F51" s="20">
        <v>0</v>
      </c>
      <c r="G51" s="36">
        <f>G52/G53*100</f>
        <v>12.018854782191992</v>
      </c>
      <c r="H51" s="20">
        <f>D51+F51</f>
        <v>0</v>
      </c>
    </row>
    <row r="52" spans="1:8" ht="64.5" customHeight="1">
      <c r="A52" s="54"/>
      <c r="B52" s="4" t="s">
        <v>26</v>
      </c>
      <c r="C52" s="19">
        <v>674.67</v>
      </c>
      <c r="D52" s="19" t="s">
        <v>2</v>
      </c>
      <c r="E52" s="19">
        <v>0</v>
      </c>
      <c r="F52" s="19" t="s">
        <v>2</v>
      </c>
      <c r="G52" s="21">
        <f>C52+E52</f>
        <v>674.67</v>
      </c>
      <c r="H52" s="19" t="s">
        <v>2</v>
      </c>
    </row>
    <row r="53" spans="1:8" ht="32.25" customHeight="1">
      <c r="A53" s="55"/>
      <c r="B53" s="4" t="s">
        <v>27</v>
      </c>
      <c r="C53" s="19">
        <v>4999.0200000000004</v>
      </c>
      <c r="D53" s="19" t="s">
        <v>2</v>
      </c>
      <c r="E53" s="19">
        <v>614.41</v>
      </c>
      <c r="F53" s="19" t="s">
        <v>2</v>
      </c>
      <c r="G53" s="21">
        <f>C53+E53</f>
        <v>5613.43</v>
      </c>
      <c r="H53" s="19" t="s">
        <v>2</v>
      </c>
    </row>
    <row r="54" spans="1:8" ht="20.25" customHeight="1">
      <c r="A54" s="22"/>
      <c r="B54" s="3" t="s">
        <v>5</v>
      </c>
      <c r="C54" s="20"/>
      <c r="D54" s="20">
        <f>D5+D8+D11+D13+D16+D19+D32+D34+D36+D38+D40+D42+D45+D48+D51</f>
        <v>58</v>
      </c>
      <c r="E54" s="20"/>
      <c r="F54" s="20">
        <f t="shared" ref="F54:H54" si="2">F5+F8+F11+F13+F16+F19+F32+F34+F36+F38+F40+F42+F45+F48+F51</f>
        <v>64</v>
      </c>
      <c r="G54" s="20"/>
      <c r="H54" s="20">
        <f t="shared" si="2"/>
        <v>122</v>
      </c>
    </row>
  </sheetData>
  <mergeCells count="20">
    <mergeCell ref="A36:A37"/>
    <mergeCell ref="A13:A15"/>
    <mergeCell ref="A38:A39"/>
    <mergeCell ref="A8:A10"/>
    <mergeCell ref="A11:A12"/>
    <mergeCell ref="A19:A31"/>
    <mergeCell ref="A32:A33"/>
    <mergeCell ref="A34:A35"/>
    <mergeCell ref="G3:H3"/>
    <mergeCell ref="C1:F1"/>
    <mergeCell ref="A5:A7"/>
    <mergeCell ref="C3:D3"/>
    <mergeCell ref="B3:B4"/>
    <mergeCell ref="A3:A4"/>
    <mergeCell ref="E3:F3"/>
    <mergeCell ref="A40:A41"/>
    <mergeCell ref="A42:A44"/>
    <mergeCell ref="A45:A47"/>
    <mergeCell ref="A48:A50"/>
    <mergeCell ref="A51:A53"/>
  </mergeCells>
  <pageMargins left="0" right="0.11811023622047245" top="0.15748031496062992" bottom="0.15748031496062992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>
      <selection activeCell="E1" sqref="E1"/>
    </sheetView>
  </sheetViews>
  <sheetFormatPr defaultRowHeight="15"/>
  <cols>
    <col min="1" max="1" width="5.5703125" customWidth="1"/>
    <col min="2" max="2" width="32.42578125" customWidth="1"/>
    <col min="3" max="3" width="8.28515625" customWidth="1"/>
    <col min="4" max="4" width="15.42578125" customWidth="1"/>
    <col min="5" max="5" width="19.7109375" customWidth="1"/>
    <col min="6" max="6" width="17.7109375" customWidth="1"/>
    <col min="7" max="7" width="20.140625" customWidth="1"/>
  </cols>
  <sheetData>
    <row r="1" spans="1:20" ht="78" customHeight="1">
      <c r="F1" s="69" t="s">
        <v>64</v>
      </c>
      <c r="G1" s="70"/>
    </row>
    <row r="2" spans="1:20" ht="52.5" customHeight="1">
      <c r="A2" s="67" t="s">
        <v>65</v>
      </c>
      <c r="B2" s="68"/>
      <c r="C2" s="68"/>
      <c r="D2" s="68"/>
      <c r="E2" s="68"/>
      <c r="F2" s="68"/>
      <c r="G2" s="68"/>
      <c r="I2" s="48"/>
    </row>
    <row r="4" spans="1:20" ht="76.5" customHeight="1">
      <c r="A4" s="9" t="s">
        <v>14</v>
      </c>
      <c r="B4" s="9" t="s">
        <v>12</v>
      </c>
      <c r="C4" s="9" t="s">
        <v>13</v>
      </c>
      <c r="D4" s="9" t="s">
        <v>29</v>
      </c>
      <c r="E4" s="9" t="s">
        <v>30</v>
      </c>
      <c r="F4" s="9" t="s">
        <v>15</v>
      </c>
      <c r="G4" s="9" t="s">
        <v>16</v>
      </c>
      <c r="H4" s="8"/>
      <c r="I4" s="8"/>
      <c r="J4" s="8"/>
      <c r="K4" s="8"/>
      <c r="L4" s="8"/>
      <c r="M4" s="8"/>
      <c r="N4" s="8"/>
      <c r="O4" s="6"/>
      <c r="P4" s="6"/>
      <c r="Q4" s="7"/>
      <c r="R4" s="7"/>
      <c r="S4" s="7"/>
      <c r="T4" s="7"/>
    </row>
    <row r="5" spans="1:20">
      <c r="A5" s="13">
        <v>1</v>
      </c>
      <c r="B5" s="10" t="s">
        <v>61</v>
      </c>
      <c r="C5" s="14">
        <v>2</v>
      </c>
      <c r="D5" s="14">
        <v>75</v>
      </c>
      <c r="E5" s="14">
        <f>'Оценка МКУ "УСТиМП" 2021'!D54</f>
        <v>58</v>
      </c>
      <c r="F5" s="15">
        <f>E5/75</f>
        <v>0.77333333333333332</v>
      </c>
      <c r="G5" s="15">
        <f>F5*5</f>
        <v>3.8666666666666667</v>
      </c>
    </row>
    <row r="6" spans="1:20" ht="25.5">
      <c r="A6" s="13">
        <v>2</v>
      </c>
      <c r="B6" s="38" t="s">
        <v>63</v>
      </c>
      <c r="C6" s="14">
        <v>1</v>
      </c>
      <c r="D6" s="14">
        <v>75</v>
      </c>
      <c r="E6" s="14">
        <f>'Оценка МКУ "УСТиМП" 2021'!F54</f>
        <v>64</v>
      </c>
      <c r="F6" s="15">
        <f>E6/75</f>
        <v>0.85333333333333339</v>
      </c>
      <c r="G6" s="15">
        <f t="shared" ref="G6" si="0">F6*5</f>
        <v>4.2666666666666666</v>
      </c>
    </row>
    <row r="7" spans="1:20" ht="65.25" customHeight="1">
      <c r="A7" s="11"/>
      <c r="B7" s="49" t="s">
        <v>101</v>
      </c>
      <c r="C7" s="12" t="s">
        <v>2</v>
      </c>
      <c r="D7" s="14">
        <v>75</v>
      </c>
      <c r="E7" s="17">
        <f>E6+E5</f>
        <v>122</v>
      </c>
      <c r="F7" s="16">
        <f>SUM(F5:F6)/2</f>
        <v>0.81333333333333335</v>
      </c>
      <c r="G7" s="16">
        <f>SUM(G5:G6)/2</f>
        <v>4.0666666666666664</v>
      </c>
    </row>
    <row r="8" spans="1:20">
      <c r="C8" s="5"/>
      <c r="D8" s="5"/>
      <c r="E8" s="5"/>
      <c r="F8" s="5"/>
      <c r="G8" s="5"/>
    </row>
    <row r="10" spans="1:20">
      <c r="B10" s="5" t="s">
        <v>99</v>
      </c>
      <c r="C10" s="5"/>
      <c r="D10" s="5"/>
      <c r="E10" s="5" t="s">
        <v>100</v>
      </c>
    </row>
  </sheetData>
  <mergeCells count="2">
    <mergeCell ref="A2:G2"/>
    <mergeCell ref="F1:G1"/>
  </mergeCells>
  <pageMargins left="0.70866141732283472" right="0.31496062992125984" top="0.74803149606299213" bottom="0.7480314960629921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по уровню оценок</vt:lpstr>
      <vt:lpstr>Оценка МКУ "УСТиМП" 2021</vt:lpstr>
      <vt:lpstr>Рейтинг МКУ "УСТиМП"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2022-03-22T06:57:16Z</dcterms:modified>
</cp:coreProperties>
</file>